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Feuil1" sheetId="1" r:id="rId1"/>
  </sheets>
  <definedNames/>
  <calcPr fullCalcOnLoad="1"/>
</workbook>
</file>

<file path=xl/comments1.xml><?xml version="1.0" encoding="utf-8"?>
<comments xmlns="http://schemas.openxmlformats.org/spreadsheetml/2006/main">
  <authors>
    <author>Nain</author>
  </authors>
  <commentList>
    <comment ref="C26" authorId="0">
      <text>
        <r>
          <rPr>
            <sz val="8"/>
            <rFont val="Tahoma"/>
            <family val="2"/>
          </rPr>
          <t>Total des proportions des valeurs du portefeuille. Ce total doit être égal à 1.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<sst xmlns="http://schemas.openxmlformats.org/spreadsheetml/2006/main" count="29" uniqueCount="21">
  <si>
    <r>
      <t xml:space="preserve">
</t>
    </r>
    <r>
      <rPr>
        <b/>
        <sz val="10"/>
        <rFont val="Arial"/>
        <family val="2"/>
      </rPr>
      <t>Exemple de calcul de variance d'un portefeuille.</t>
    </r>
    <r>
      <rPr>
        <sz val="10"/>
        <rFont val="Arial"/>
        <family val="0"/>
      </rPr>
      <t xml:space="preserve">
Cette feuille excel est un complément à la série de pages consacrées au risque et disponible sur le site WEB
'</t>
    </r>
    <r>
      <rPr>
        <b/>
        <sz val="10"/>
        <rFont val="Arial"/>
        <family val="2"/>
      </rPr>
      <t>La Bourse pour les nains</t>
    </r>
    <r>
      <rPr>
        <sz val="10"/>
        <rFont val="Arial"/>
        <family val="0"/>
      </rPr>
      <t xml:space="preserve">' à l'adresse </t>
    </r>
    <r>
      <rPr>
        <sz val="10"/>
        <color indexed="12"/>
        <rFont val="Arial"/>
        <family val="2"/>
      </rPr>
      <t>http://www.bnains.org/</t>
    </r>
    <r>
      <rPr>
        <sz val="10"/>
        <rFont val="Arial"/>
        <family val="0"/>
      </rPr>
      <t xml:space="preserve">
</t>
    </r>
  </si>
  <si>
    <t>Cours et variations des valeurs du portefeuille</t>
  </si>
  <si>
    <t>Crédit Lyonnais</t>
  </si>
  <si>
    <t>France Télécom</t>
  </si>
  <si>
    <t>Lafarge</t>
  </si>
  <si>
    <t>Saint-Gobain</t>
  </si>
  <si>
    <t>Total Fina Elf</t>
  </si>
  <si>
    <t>Cours à fin…</t>
  </si>
  <si>
    <t>Variation</t>
  </si>
  <si>
    <t>Portefeuille</t>
  </si>
  <si>
    <t>Matrice variances-covariances pures</t>
  </si>
  <si>
    <t>Valeurs</t>
  </si>
  <si>
    <t>Proportions</t>
  </si>
  <si>
    <t>Total</t>
  </si>
  <si>
    <t>Matrice variances-covariances pondérées par les proportions</t>
  </si>
  <si>
    <t>Sous-totaux</t>
  </si>
  <si>
    <t>Total (variance PF)</t>
  </si>
  <si>
    <t>Ecart-Type PF</t>
  </si>
  <si>
    <t>Ecart-Type PF annuel</t>
  </si>
  <si>
    <t>Copyright © 2000-2002 La Bourse pour les nains</t>
  </si>
  <si>
    <t>http://www.bnains.org/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</si>
</sst>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0000"/>
  </numFmts>
  <fonts count="6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sz val="8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</fills>
  <borders count="32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2" borderId="1" xfId="0" applyFill="1" applyBorder="1" applyAlignment="1">
      <alignment horizontal="center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7" fontId="1" fillId="0" borderId="13" xfId="0" applyNumberFormat="1" applyFont="1" applyBorder="1" applyAlignment="1">
      <alignment/>
    </xf>
    <xf numFmtId="2" fontId="0" fillId="3" borderId="14" xfId="0" applyNumberFormat="1" applyFont="1" applyFill="1" applyBorder="1" applyAlignment="1">
      <alignment/>
    </xf>
    <xf numFmtId="2" fontId="0" fillId="0" borderId="15" xfId="0" applyNumberFormat="1" applyBorder="1" applyAlignment="1">
      <alignment/>
    </xf>
    <xf numFmtId="2" fontId="0" fillId="3" borderId="14" xfId="0" applyNumberFormat="1" applyFill="1" applyBorder="1" applyAlignment="1">
      <alignment/>
    </xf>
    <xf numFmtId="2" fontId="0" fillId="0" borderId="16" xfId="0" applyNumberFormat="1" applyBorder="1" applyAlignment="1">
      <alignment/>
    </xf>
    <xf numFmtId="17" fontId="1" fillId="0" borderId="7" xfId="0" applyNumberFormat="1" applyFont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16" xfId="0" applyNumberFormat="1" applyBorder="1" applyAlignment="1">
      <alignment/>
    </xf>
    <xf numFmtId="17" fontId="1" fillId="0" borderId="17" xfId="0" applyNumberFormat="1" applyFont="1" applyBorder="1" applyAlignment="1">
      <alignment/>
    </xf>
    <xf numFmtId="2" fontId="0" fillId="3" borderId="18" xfId="0" applyNumberFormat="1" applyFont="1" applyFill="1" applyBorder="1" applyAlignment="1">
      <alignment/>
    </xf>
    <xf numFmtId="164" fontId="0" fillId="0" borderId="19" xfId="0" applyNumberFormat="1" applyBorder="1" applyAlignment="1">
      <alignment/>
    </xf>
    <xf numFmtId="2" fontId="0" fillId="3" borderId="18" xfId="0" applyNumberFormat="1" applyFill="1" applyBorder="1" applyAlignment="1">
      <alignment/>
    </xf>
    <xf numFmtId="164" fontId="0" fillId="0" borderId="20" xfId="0" applyNumberForma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0" fillId="0" borderId="13" xfId="0" applyBorder="1" applyAlignment="1">
      <alignment/>
    </xf>
    <xf numFmtId="2" fontId="0" fillId="3" borderId="16" xfId="0" applyNumberFormat="1" applyFill="1" applyBorder="1" applyAlignment="1">
      <alignment/>
    </xf>
    <xf numFmtId="0" fontId="1" fillId="0" borderId="13" xfId="0" applyFont="1" applyBorder="1" applyAlignment="1">
      <alignment horizontal="left"/>
    </xf>
    <xf numFmtId="165" fontId="0" fillId="0" borderId="0" xfId="0" applyNumberFormat="1" applyBorder="1" applyAlignment="1">
      <alignment/>
    </xf>
    <xf numFmtId="165" fontId="0" fillId="0" borderId="16" xfId="0" applyNumberFormat="1" applyBorder="1" applyAlignment="1">
      <alignment/>
    </xf>
    <xf numFmtId="0" fontId="0" fillId="0" borderId="24" xfId="0" applyBorder="1" applyAlignment="1">
      <alignment/>
    </xf>
    <xf numFmtId="0" fontId="1" fillId="0" borderId="24" xfId="0" applyFont="1" applyBorder="1" applyAlignment="1">
      <alignment horizontal="left"/>
    </xf>
    <xf numFmtId="165" fontId="0" fillId="4" borderId="0" xfId="0" applyNumberFormat="1" applyFill="1" applyBorder="1" applyAlignment="1">
      <alignment/>
    </xf>
    <xf numFmtId="0" fontId="0" fillId="0" borderId="25" xfId="0" applyBorder="1" applyAlignment="1">
      <alignment/>
    </xf>
    <xf numFmtId="2" fontId="0" fillId="3" borderId="20" xfId="0" applyNumberFormat="1" applyFill="1" applyBorder="1" applyAlignment="1">
      <alignment/>
    </xf>
    <xf numFmtId="0" fontId="1" fillId="0" borderId="25" xfId="0" applyFont="1" applyBorder="1" applyAlignment="1">
      <alignment horizontal="left"/>
    </xf>
    <xf numFmtId="165" fontId="0" fillId="4" borderId="26" xfId="0" applyNumberFormat="1" applyFill="1" applyBorder="1" applyAlignment="1">
      <alignment/>
    </xf>
    <xf numFmtId="165" fontId="0" fillId="0" borderId="20" xfId="0" applyNumberFormat="1" applyBorder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23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4" xfId="0" applyFont="1" applyBorder="1" applyAlignment="1">
      <alignment/>
    </xf>
    <xf numFmtId="165" fontId="0" fillId="0" borderId="0" xfId="0" applyNumberFormat="1" applyAlignment="1">
      <alignment/>
    </xf>
    <xf numFmtId="165" fontId="0" fillId="0" borderId="29" xfId="0" applyNumberFormat="1" applyFont="1" applyBorder="1" applyAlignment="1">
      <alignment/>
    </xf>
    <xf numFmtId="0" fontId="1" fillId="0" borderId="25" xfId="0" applyFont="1" applyBorder="1" applyAlignment="1">
      <alignment/>
    </xf>
    <xf numFmtId="165" fontId="0" fillId="4" borderId="27" xfId="0" applyNumberFormat="1" applyFill="1" applyBorder="1" applyAlignment="1">
      <alignment/>
    </xf>
    <xf numFmtId="165" fontId="0" fillId="0" borderId="9" xfId="0" applyNumberFormat="1" applyBorder="1" applyAlignment="1">
      <alignment/>
    </xf>
    <xf numFmtId="165" fontId="0" fillId="0" borderId="30" xfId="0" applyNumberFormat="1" applyFont="1" applyBorder="1" applyAlignment="1">
      <alignment/>
    </xf>
    <xf numFmtId="0" fontId="0" fillId="5" borderId="7" xfId="0" applyFill="1" applyBorder="1" applyAlignment="1">
      <alignment/>
    </xf>
    <xf numFmtId="0" fontId="1" fillId="5" borderId="31" xfId="0" applyFont="1" applyFill="1" applyBorder="1" applyAlignment="1">
      <alignment horizontal="right"/>
    </xf>
    <xf numFmtId="165" fontId="0" fillId="5" borderId="16" xfId="0" applyNumberFormat="1" applyFont="1" applyFill="1" applyBorder="1" applyAlignment="1">
      <alignment/>
    </xf>
    <xf numFmtId="0" fontId="1" fillId="5" borderId="15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1" fillId="5" borderId="19" xfId="0" applyFont="1" applyFill="1" applyBorder="1" applyAlignment="1">
      <alignment horizontal="right"/>
    </xf>
    <xf numFmtId="165" fontId="0" fillId="5" borderId="20" xfId="0" applyNumberFormat="1" applyFont="1" applyFill="1" applyBorder="1" applyAlignment="1">
      <alignment/>
    </xf>
    <xf numFmtId="49" fontId="3" fillId="0" borderId="0" xfId="15" applyNumberFormat="1" applyAlignment="1">
      <alignment horizontal="left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nains.org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">
      <selection activeCell="K36" sqref="K36"/>
    </sheetView>
  </sheetViews>
  <sheetFormatPr defaultColWidth="11.421875" defaultRowHeight="12.75"/>
  <sheetData>
    <row r="1" spans="1:11" ht="72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ht="12.75">
      <c r="A3" s="7"/>
      <c r="B3" s="8" t="s">
        <v>2</v>
      </c>
      <c r="C3" s="9"/>
      <c r="D3" s="8" t="s">
        <v>3</v>
      </c>
      <c r="E3" s="9"/>
      <c r="F3" s="8" t="s">
        <v>4</v>
      </c>
      <c r="G3" s="9"/>
      <c r="H3" s="8" t="s">
        <v>5</v>
      </c>
      <c r="I3" s="9"/>
      <c r="J3" s="8" t="s">
        <v>6</v>
      </c>
      <c r="K3" s="10"/>
    </row>
    <row r="4" spans="1:11" ht="12.75">
      <c r="A4" s="7"/>
      <c r="B4" s="11" t="s">
        <v>7</v>
      </c>
      <c r="C4" s="12" t="s">
        <v>8</v>
      </c>
      <c r="D4" s="11" t="s">
        <v>7</v>
      </c>
      <c r="E4" s="12" t="s">
        <v>8</v>
      </c>
      <c r="F4" s="11" t="s">
        <v>7</v>
      </c>
      <c r="G4" s="12" t="s">
        <v>8</v>
      </c>
      <c r="H4" s="11" t="s">
        <v>7</v>
      </c>
      <c r="I4" s="12" t="s">
        <v>8</v>
      </c>
      <c r="J4" s="11" t="s">
        <v>7</v>
      </c>
      <c r="K4" s="13" t="s">
        <v>8</v>
      </c>
    </row>
    <row r="5" spans="1:11" ht="12.75">
      <c r="A5" s="14">
        <v>37073</v>
      </c>
      <c r="B5" s="15">
        <v>43.96</v>
      </c>
      <c r="C5" s="16"/>
      <c r="D5" s="17">
        <v>52.65</v>
      </c>
      <c r="E5" s="16"/>
      <c r="F5" s="15">
        <v>97.6</v>
      </c>
      <c r="G5" s="16"/>
      <c r="H5" s="15">
        <v>42.12</v>
      </c>
      <c r="I5" s="16"/>
      <c r="J5" s="15">
        <v>162.6</v>
      </c>
      <c r="K5" s="18"/>
    </row>
    <row r="6" spans="1:11" ht="12.75">
      <c r="A6" s="19">
        <v>37104</v>
      </c>
      <c r="B6" s="15">
        <v>43.19</v>
      </c>
      <c r="C6" s="20">
        <f>B6/B5-1</f>
        <v>-0.017515923566879033</v>
      </c>
      <c r="D6" s="17">
        <v>35.34</v>
      </c>
      <c r="E6" s="20">
        <f>D6/D5-1</f>
        <v>-0.32877492877492864</v>
      </c>
      <c r="F6" s="15">
        <v>99.85</v>
      </c>
      <c r="G6" s="20">
        <f aca="true" t="shared" si="0" ref="G6:G17">F6/F5-1</f>
        <v>0.023053278688524692</v>
      </c>
      <c r="H6" s="15">
        <v>42.25</v>
      </c>
      <c r="I6" s="20">
        <f>H6/H5-1</f>
        <v>0.0030864197530864335</v>
      </c>
      <c r="J6" s="15">
        <v>162.7</v>
      </c>
      <c r="K6" s="21">
        <f>J6/J5-1</f>
        <v>0.0006150061500613813</v>
      </c>
    </row>
    <row r="7" spans="1:11" ht="12.75">
      <c r="A7" s="19">
        <v>37135</v>
      </c>
      <c r="B7" s="15">
        <v>34.62</v>
      </c>
      <c r="C7" s="20">
        <f aca="true" t="shared" si="1" ref="C7:E17">B7/B6-1</f>
        <v>-0.19842556147256307</v>
      </c>
      <c r="D7" s="17">
        <v>34.62</v>
      </c>
      <c r="E7" s="20">
        <f t="shared" si="1"/>
        <v>-0.02037351443123958</v>
      </c>
      <c r="F7" s="15">
        <v>89.45</v>
      </c>
      <c r="G7" s="20">
        <f t="shared" si="0"/>
        <v>-0.10415623435152721</v>
      </c>
      <c r="H7" s="15">
        <v>37.75</v>
      </c>
      <c r="I7" s="20">
        <f aca="true" t="shared" si="2" ref="I7:K17">H7/H6-1</f>
        <v>-0.10650887573964496</v>
      </c>
      <c r="J7" s="15">
        <v>147.5</v>
      </c>
      <c r="K7" s="21">
        <f t="shared" si="2"/>
        <v>-0.09342347879532875</v>
      </c>
    </row>
    <row r="8" spans="1:11" ht="12.75">
      <c r="A8" s="19">
        <v>37165</v>
      </c>
      <c r="B8" s="15">
        <v>38.87</v>
      </c>
      <c r="C8" s="20">
        <f t="shared" si="1"/>
        <v>0.1227614095898324</v>
      </c>
      <c r="D8" s="17">
        <v>41.47</v>
      </c>
      <c r="E8" s="20">
        <f t="shared" si="1"/>
        <v>0.19786250722125942</v>
      </c>
      <c r="F8" s="15">
        <v>98.7</v>
      </c>
      <c r="G8" s="20">
        <f t="shared" si="0"/>
        <v>0.10340972610396859</v>
      </c>
      <c r="H8" s="15">
        <v>38.62</v>
      </c>
      <c r="I8" s="20">
        <f t="shared" si="2"/>
        <v>0.02304635761589391</v>
      </c>
      <c r="J8" s="15">
        <v>156</v>
      </c>
      <c r="K8" s="21">
        <f t="shared" si="2"/>
        <v>0.057627118644067776</v>
      </c>
    </row>
    <row r="9" spans="1:11" ht="12.75">
      <c r="A9" s="19">
        <v>37196</v>
      </c>
      <c r="B9" s="15">
        <v>37.51</v>
      </c>
      <c r="C9" s="20">
        <f t="shared" si="1"/>
        <v>-0.03498842294828919</v>
      </c>
      <c r="D9" s="17">
        <v>44.1</v>
      </c>
      <c r="E9" s="20">
        <f t="shared" si="1"/>
        <v>0.06341933928140842</v>
      </c>
      <c r="F9" s="15">
        <v>102.5</v>
      </c>
      <c r="G9" s="20">
        <f t="shared" si="0"/>
        <v>0.03850050658561299</v>
      </c>
      <c r="H9" s="15">
        <v>40.72</v>
      </c>
      <c r="I9" s="20">
        <f t="shared" si="2"/>
        <v>0.054375970999482215</v>
      </c>
      <c r="J9" s="15">
        <v>142.5</v>
      </c>
      <c r="K9" s="21">
        <f t="shared" si="2"/>
        <v>-0.08653846153846156</v>
      </c>
    </row>
    <row r="10" spans="1:11" ht="12.75">
      <c r="A10" s="19">
        <v>37226</v>
      </c>
      <c r="B10" s="15">
        <v>37.5</v>
      </c>
      <c r="C10" s="20">
        <f t="shared" si="1"/>
        <v>-0.0002665955745133619</v>
      </c>
      <c r="D10" s="17">
        <v>44.9</v>
      </c>
      <c r="E10" s="20">
        <f t="shared" si="1"/>
        <v>0.01814058956916087</v>
      </c>
      <c r="F10" s="15">
        <v>104.9</v>
      </c>
      <c r="G10" s="20">
        <f t="shared" si="0"/>
        <v>0.023414634146341484</v>
      </c>
      <c r="H10" s="15">
        <v>42.37</v>
      </c>
      <c r="I10" s="20">
        <f t="shared" si="2"/>
        <v>0.04052062868369344</v>
      </c>
      <c r="J10" s="15">
        <v>160.4</v>
      </c>
      <c r="K10" s="21">
        <f t="shared" si="2"/>
        <v>0.1256140350877193</v>
      </c>
    </row>
    <row r="11" spans="1:11" ht="12.75">
      <c r="A11" s="19">
        <v>37257</v>
      </c>
      <c r="B11" s="15">
        <v>37.4</v>
      </c>
      <c r="C11" s="20">
        <f t="shared" si="1"/>
        <v>-0.002666666666666706</v>
      </c>
      <c r="D11" s="17">
        <v>37.17</v>
      </c>
      <c r="E11" s="20">
        <f t="shared" si="1"/>
        <v>-0.17216035634743865</v>
      </c>
      <c r="F11" s="15">
        <v>98.6</v>
      </c>
      <c r="G11" s="20">
        <f t="shared" si="0"/>
        <v>-0.06005719733079129</v>
      </c>
      <c r="H11" s="15">
        <v>41.37</v>
      </c>
      <c r="I11" s="20">
        <f t="shared" si="2"/>
        <v>-0.023601604909133878</v>
      </c>
      <c r="J11" s="15">
        <v>162.9</v>
      </c>
      <c r="K11" s="21">
        <f t="shared" si="2"/>
        <v>0.01558603491271815</v>
      </c>
    </row>
    <row r="12" spans="1:11" ht="12.75">
      <c r="A12" s="19">
        <v>37288</v>
      </c>
      <c r="B12" s="15">
        <v>38.2</v>
      </c>
      <c r="C12" s="20">
        <f t="shared" si="1"/>
        <v>0.021390374331550888</v>
      </c>
      <c r="D12" s="17">
        <v>30.45</v>
      </c>
      <c r="E12" s="20">
        <f t="shared" si="1"/>
        <v>-0.1807909604519775</v>
      </c>
      <c r="F12" s="15">
        <v>99.5</v>
      </c>
      <c r="G12" s="20">
        <f t="shared" si="0"/>
        <v>0.009127789046653234</v>
      </c>
      <c r="H12" s="15">
        <v>44.87</v>
      </c>
      <c r="I12" s="20">
        <f t="shared" si="2"/>
        <v>0.08460236886632821</v>
      </c>
      <c r="J12" s="15">
        <v>169.9</v>
      </c>
      <c r="K12" s="21">
        <f t="shared" si="2"/>
        <v>0.042971147943523524</v>
      </c>
    </row>
    <row r="13" spans="1:11" ht="12.75">
      <c r="A13" s="19">
        <v>37316</v>
      </c>
      <c r="B13" s="15">
        <v>43.66</v>
      </c>
      <c r="C13" s="20">
        <f t="shared" si="1"/>
        <v>0.14293193717277464</v>
      </c>
      <c r="D13" s="17">
        <v>35.12</v>
      </c>
      <c r="E13" s="20">
        <f t="shared" si="1"/>
        <v>0.1533661740558292</v>
      </c>
      <c r="F13" s="15">
        <v>102.5</v>
      </c>
      <c r="G13" s="20">
        <f t="shared" si="0"/>
        <v>0.03015075376884413</v>
      </c>
      <c r="H13" s="15">
        <v>46.77</v>
      </c>
      <c r="I13" s="20">
        <f t="shared" si="2"/>
        <v>0.04234455092489431</v>
      </c>
      <c r="J13" s="15">
        <v>177</v>
      </c>
      <c r="K13" s="21">
        <f t="shared" si="2"/>
        <v>0.0417892878163626</v>
      </c>
    </row>
    <row r="14" spans="1:11" ht="12.75">
      <c r="A14" s="19">
        <v>37347</v>
      </c>
      <c r="B14" s="15">
        <v>46.81</v>
      </c>
      <c r="C14" s="20">
        <f t="shared" si="1"/>
        <v>0.0721484196060469</v>
      </c>
      <c r="D14" s="17">
        <v>26.96</v>
      </c>
      <c r="E14" s="20">
        <f t="shared" si="1"/>
        <v>-0.23234624145785865</v>
      </c>
      <c r="F14" s="15">
        <v>105.3</v>
      </c>
      <c r="G14" s="20">
        <f t="shared" si="0"/>
        <v>0.02731707317073173</v>
      </c>
      <c r="H14" s="15">
        <v>47.5</v>
      </c>
      <c r="I14" s="20">
        <f t="shared" si="2"/>
        <v>0.015608295916185622</v>
      </c>
      <c r="J14" s="15">
        <v>168.2</v>
      </c>
      <c r="K14" s="21">
        <f t="shared" si="2"/>
        <v>-0.049717514124293816</v>
      </c>
    </row>
    <row r="15" spans="1:11" ht="12.75">
      <c r="A15" s="19">
        <v>37377</v>
      </c>
      <c r="B15" s="15">
        <v>45.18</v>
      </c>
      <c r="C15" s="20">
        <f t="shared" si="1"/>
        <v>-0.034821619312112806</v>
      </c>
      <c r="D15" s="17">
        <v>20.77</v>
      </c>
      <c r="E15" s="20">
        <f t="shared" si="1"/>
        <v>-0.22959940652819</v>
      </c>
      <c r="F15" s="15">
        <v>109.2</v>
      </c>
      <c r="G15" s="20">
        <f t="shared" si="0"/>
        <v>0.0370370370370372</v>
      </c>
      <c r="H15" s="15">
        <v>47.5</v>
      </c>
      <c r="I15" s="20">
        <f t="shared" si="2"/>
        <v>0</v>
      </c>
      <c r="J15" s="15">
        <v>166.9</v>
      </c>
      <c r="K15" s="21">
        <f t="shared" si="2"/>
        <v>-0.007728894173602785</v>
      </c>
    </row>
    <row r="16" spans="1:11" ht="12.75">
      <c r="A16" s="19">
        <v>37408</v>
      </c>
      <c r="B16" s="15">
        <v>43.4</v>
      </c>
      <c r="C16" s="20">
        <f t="shared" si="1"/>
        <v>-0.03939796370075255</v>
      </c>
      <c r="D16" s="17">
        <v>9.43</v>
      </c>
      <c r="E16" s="20">
        <f t="shared" si="1"/>
        <v>-0.5459797785267213</v>
      </c>
      <c r="F16" s="15">
        <v>101</v>
      </c>
      <c r="G16" s="20">
        <f t="shared" si="0"/>
        <v>-0.07509157509157516</v>
      </c>
      <c r="H16" s="15">
        <v>45.45</v>
      </c>
      <c r="I16" s="20">
        <f t="shared" si="2"/>
        <v>-0.04315789473684206</v>
      </c>
      <c r="J16" s="15">
        <v>164.4</v>
      </c>
      <c r="K16" s="21">
        <f t="shared" si="2"/>
        <v>-0.0149790293588975</v>
      </c>
    </row>
    <row r="17" spans="1:11" ht="13.5" thickBot="1">
      <c r="A17" s="22">
        <v>37438</v>
      </c>
      <c r="B17" s="23">
        <v>39.81</v>
      </c>
      <c r="C17" s="24">
        <f t="shared" si="1"/>
        <v>-0.0827188940092165</v>
      </c>
      <c r="D17" s="25">
        <v>14.7</v>
      </c>
      <c r="E17" s="24">
        <f t="shared" si="1"/>
        <v>0.5588547189819724</v>
      </c>
      <c r="F17" s="23">
        <v>89.8</v>
      </c>
      <c r="G17" s="24">
        <f t="shared" si="0"/>
        <v>-0.11089108910891088</v>
      </c>
      <c r="H17" s="23">
        <v>30.48</v>
      </c>
      <c r="I17" s="24">
        <f t="shared" si="2"/>
        <v>-0.3293729372937294</v>
      </c>
      <c r="J17" s="23">
        <v>147.5</v>
      </c>
      <c r="K17" s="26">
        <f t="shared" si="2"/>
        <v>-0.10279805352798055</v>
      </c>
    </row>
    <row r="18" ht="13.5" thickBot="1"/>
    <row r="19" spans="2:10" ht="12.75">
      <c r="B19" s="27" t="s">
        <v>9</v>
      </c>
      <c r="C19" s="28"/>
      <c r="E19" s="29" t="s">
        <v>10</v>
      </c>
      <c r="F19" s="30"/>
      <c r="G19" s="30"/>
      <c r="H19" s="30"/>
      <c r="I19" s="30"/>
      <c r="J19" s="31"/>
    </row>
    <row r="20" spans="2:10" ht="12.75">
      <c r="B20" s="32" t="s">
        <v>11</v>
      </c>
      <c r="C20" s="13" t="s">
        <v>12</v>
      </c>
      <c r="E20" s="33"/>
      <c r="F20" s="34" t="str">
        <f>B3</f>
        <v>Crédit Lyonnais</v>
      </c>
      <c r="G20" s="34" t="str">
        <f>D3</f>
        <v>France Télécom</v>
      </c>
      <c r="H20" s="34" t="str">
        <f>F3</f>
        <v>Lafarge</v>
      </c>
      <c r="I20" s="34" t="str">
        <f>H3</f>
        <v>Saint-Gobain</v>
      </c>
      <c r="J20" s="35" t="str">
        <f>J3</f>
        <v>Total Fina Elf</v>
      </c>
    </row>
    <row r="21" spans="2:10" ht="12.75">
      <c r="B21" s="36" t="str">
        <f>B3</f>
        <v>Crédit Lyonnais</v>
      </c>
      <c r="C21" s="37">
        <v>0.1</v>
      </c>
      <c r="E21" s="38" t="str">
        <f>F20</f>
        <v>Crédit Lyonnais</v>
      </c>
      <c r="F21" s="39">
        <f>VARP(C6:C17)</f>
        <v>0.007621605847544029</v>
      </c>
      <c r="G21" s="39">
        <f>COVAR(C6:C17,E6:E17)</f>
        <v>0.0011506163375068553</v>
      </c>
      <c r="H21" s="39">
        <f>COVAR(C6:C17,G6:G17)</f>
        <v>0.004069346902628262</v>
      </c>
      <c r="I21" s="39">
        <f>COVAR(C6:C17,I6:I17)</f>
        <v>0.004913780966419127</v>
      </c>
      <c r="J21" s="40">
        <f>COVAR(C6:C17,K6:K17)</f>
        <v>0.003409728146545663</v>
      </c>
    </row>
    <row r="22" spans="2:10" ht="12.75">
      <c r="B22" s="41" t="str">
        <f>D3</f>
        <v>France Télécom</v>
      </c>
      <c r="C22" s="37">
        <v>0.2</v>
      </c>
      <c r="E22" s="42" t="str">
        <f>G20</f>
        <v>France Télécom</v>
      </c>
      <c r="F22" s="43">
        <f>G21</f>
        <v>0.0011506163375068553</v>
      </c>
      <c r="G22" s="39">
        <f>VARP(E6:E17)</f>
        <v>0.07599679833763678</v>
      </c>
      <c r="H22" s="39">
        <f>COVAR(E6:E17,G6:G17)</f>
        <v>-0.0006770099267561098</v>
      </c>
      <c r="I22" s="39">
        <f>COVAR(E6:E17,I6:I17)</f>
        <v>-0.014440420912326788</v>
      </c>
      <c r="J22" s="40">
        <f>COVAR(E6:E17,K6:K17)</f>
        <v>-0.0028619346639878925</v>
      </c>
    </row>
    <row r="23" spans="2:10" ht="12.75">
      <c r="B23" s="41" t="str">
        <f>F3</f>
        <v>Lafarge</v>
      </c>
      <c r="C23" s="37">
        <v>0.3</v>
      </c>
      <c r="E23" s="42" t="str">
        <f>H20</f>
        <v>Lafarge</v>
      </c>
      <c r="F23" s="43">
        <f>H21</f>
        <v>0.004069346902628262</v>
      </c>
      <c r="G23" s="43">
        <f>H22</f>
        <v>-0.0006770099267561098</v>
      </c>
      <c r="H23" s="39">
        <f>VARP(G6:G17)</f>
        <v>0.004039562274366802</v>
      </c>
      <c r="I23" s="39">
        <f>COVAR(G6:G17,I6:I17)</f>
        <v>0.004924097409933388</v>
      </c>
      <c r="J23" s="40">
        <f>COVAR(G6:G17,K6:K17)</f>
        <v>0.002213768658646142</v>
      </c>
    </row>
    <row r="24" spans="2:10" ht="12.75">
      <c r="B24" s="41" t="str">
        <f>H3</f>
        <v>Saint-Gobain</v>
      </c>
      <c r="C24" s="37">
        <v>0.15</v>
      </c>
      <c r="E24" s="42" t="str">
        <f>I20</f>
        <v>Saint-Gobain</v>
      </c>
      <c r="F24" s="43">
        <f>I21</f>
        <v>0.004913780966419127</v>
      </c>
      <c r="G24" s="43">
        <f>I22</f>
        <v>-0.014440420912326788</v>
      </c>
      <c r="H24" s="43">
        <f>I23</f>
        <v>0.004924097409933388</v>
      </c>
      <c r="I24" s="39">
        <f>VARP(I6:I17)</f>
        <v>0.010985128165822282</v>
      </c>
      <c r="J24" s="40">
        <f>COVAR(I6:I17,K6:K17)</f>
        <v>0.004084766848494737</v>
      </c>
    </row>
    <row r="25" spans="2:10" ht="13.5" thickBot="1">
      <c r="B25" s="44" t="str">
        <f>J3</f>
        <v>Total Fina Elf</v>
      </c>
      <c r="C25" s="45">
        <v>0.25</v>
      </c>
      <c r="E25" s="46" t="str">
        <f>J20</f>
        <v>Total Fina Elf</v>
      </c>
      <c r="F25" s="47">
        <f>J21</f>
        <v>0.003409728146545663</v>
      </c>
      <c r="G25" s="47">
        <f>J22</f>
        <v>-0.0028619346639878925</v>
      </c>
      <c r="H25" s="47">
        <f>J23</f>
        <v>0.002213768658646142</v>
      </c>
      <c r="I25" s="47">
        <f>J24</f>
        <v>0.004084766848494737</v>
      </c>
      <c r="J25" s="48">
        <f>VARP(K6:K17)</f>
        <v>0.004338023957334372</v>
      </c>
    </row>
    <row r="26" spans="2:3" ht="13.5" thickBot="1">
      <c r="B26" s="49" t="s">
        <v>13</v>
      </c>
      <c r="C26" s="50">
        <f>SUM(C21:C25)</f>
        <v>1</v>
      </c>
    </row>
    <row r="27" spans="5:11" ht="13.5" thickBot="1">
      <c r="E27" s="29" t="s">
        <v>14</v>
      </c>
      <c r="F27" s="30"/>
      <c r="G27" s="30"/>
      <c r="H27" s="30"/>
      <c r="I27" s="30"/>
      <c r="J27" s="31"/>
      <c r="K27" s="51"/>
    </row>
    <row r="28" spans="5:11" ht="12.75">
      <c r="E28" s="52"/>
      <c r="F28" s="53" t="str">
        <f>F20</f>
        <v>Crédit Lyonnais</v>
      </c>
      <c r="G28" s="53" t="str">
        <f>G20</f>
        <v>France Télécom</v>
      </c>
      <c r="H28" s="53" t="str">
        <f>H20</f>
        <v>Lafarge</v>
      </c>
      <c r="I28" s="53" t="str">
        <f>I20</f>
        <v>Saint-Gobain</v>
      </c>
      <c r="J28" s="53" t="str">
        <f>J20</f>
        <v>Total Fina Elf</v>
      </c>
      <c r="K28" s="54" t="s">
        <v>15</v>
      </c>
    </row>
    <row r="29" spans="5:11" ht="12.75">
      <c r="E29" s="55" t="str">
        <f>E21</f>
        <v>Crédit Lyonnais</v>
      </c>
      <c r="F29" s="39">
        <f>C21*C21*F21</f>
        <v>7.62160584754403E-05</v>
      </c>
      <c r="G29" s="39">
        <f>C21*C22*G21</f>
        <v>2.301232675013711E-05</v>
      </c>
      <c r="H29" s="39">
        <f>C21*C23*H21</f>
        <v>0.00012208040707884784</v>
      </c>
      <c r="I29" s="56">
        <f>C21*C24*I21</f>
        <v>7.370671449628691E-05</v>
      </c>
      <c r="J29" s="56">
        <f>C21*C25*J21</f>
        <v>8.524320366364159E-05</v>
      </c>
      <c r="K29" s="57">
        <f>SUM(F29:J29)</f>
        <v>0.00038025871046435376</v>
      </c>
    </row>
    <row r="30" spans="5:11" ht="12.75">
      <c r="E30" s="55" t="str">
        <f>E22</f>
        <v>France Télécom</v>
      </c>
      <c r="F30" s="43">
        <f>G29</f>
        <v>2.301232675013711E-05</v>
      </c>
      <c r="G30" s="39">
        <f>C22*C22*G22</f>
        <v>0.003039871933505472</v>
      </c>
      <c r="H30" s="39">
        <f>C22*C23*H22</f>
        <v>-4.062059560536659E-05</v>
      </c>
      <c r="I30" s="56">
        <f>C22*C24*I22</f>
        <v>-0.0004332126273698036</v>
      </c>
      <c r="J30" s="56">
        <f>C22*C25*J22</f>
        <v>-0.00014309673319939462</v>
      </c>
      <c r="K30" s="57">
        <f>SUM(F30:J30)</f>
        <v>0.0024459543040810444</v>
      </c>
    </row>
    <row r="31" spans="5:11" ht="12.75">
      <c r="E31" s="55" t="str">
        <f>E23</f>
        <v>Lafarge</v>
      </c>
      <c r="F31" s="43">
        <f>H29</f>
        <v>0.00012208040707884784</v>
      </c>
      <c r="G31" s="43">
        <f>H30</f>
        <v>-4.062059560536659E-05</v>
      </c>
      <c r="H31" s="39">
        <f>C23*C23*H23</f>
        <v>0.00036356060469301216</v>
      </c>
      <c r="I31" s="56">
        <f>C23*C24*I23</f>
        <v>0.00022158438344700246</v>
      </c>
      <c r="J31" s="56">
        <f>C23*C25*J23</f>
        <v>0.00016603264939846064</v>
      </c>
      <c r="K31" s="57">
        <f>SUM(F31:J31)</f>
        <v>0.0008326374490119565</v>
      </c>
    </row>
    <row r="32" spans="5:11" ht="12.75">
      <c r="E32" s="55" t="str">
        <f>E24</f>
        <v>Saint-Gobain</v>
      </c>
      <c r="F32" s="43">
        <f>I29</f>
        <v>7.370671449628691E-05</v>
      </c>
      <c r="G32" s="43">
        <f>I30</f>
        <v>-0.0004332126273698036</v>
      </c>
      <c r="H32" s="43">
        <f>I31</f>
        <v>0.00022158438344700246</v>
      </c>
      <c r="I32" s="56">
        <f>C24*C24*I24</f>
        <v>0.00024716538373100133</v>
      </c>
      <c r="J32" s="56">
        <f>C24*C25*J24</f>
        <v>0.00015317875681855264</v>
      </c>
      <c r="K32" s="57">
        <f>SUM(F32:J32)</f>
        <v>0.00026242261112303976</v>
      </c>
    </row>
    <row r="33" spans="5:11" ht="13.5" thickBot="1">
      <c r="E33" s="58" t="str">
        <f>E25</f>
        <v>Total Fina Elf</v>
      </c>
      <c r="F33" s="47">
        <f>J29</f>
        <v>8.524320366364159E-05</v>
      </c>
      <c r="G33" s="47">
        <f>J30</f>
        <v>-0.00014309673319939462</v>
      </c>
      <c r="H33" s="47">
        <f>J31</f>
        <v>0.00016603264939846064</v>
      </c>
      <c r="I33" s="59">
        <f>J32</f>
        <v>0.00015317875681855264</v>
      </c>
      <c r="J33" s="60">
        <f>C25*C25*J25</f>
        <v>0.00027112649733339827</v>
      </c>
      <c r="K33" s="61">
        <f>SUM(F33:J33)</f>
        <v>0.0005324843740146585</v>
      </c>
    </row>
    <row r="34" spans="9:11" ht="12.75">
      <c r="I34" s="62"/>
      <c r="J34" s="63" t="s">
        <v>16</v>
      </c>
      <c r="K34" s="64">
        <f>SUM(K29:K33)</f>
        <v>0.004453757448695053</v>
      </c>
    </row>
    <row r="35" spans="9:11" ht="12.75">
      <c r="I35" s="62"/>
      <c r="J35" s="65" t="s">
        <v>17</v>
      </c>
      <c r="K35" s="64">
        <f>SQRT(K34)</f>
        <v>0.06673647764674918</v>
      </c>
    </row>
    <row r="36" spans="9:11" ht="13.5" thickBot="1">
      <c r="I36" s="66"/>
      <c r="J36" s="67" t="s">
        <v>18</v>
      </c>
      <c r="K36" s="68">
        <f>K35*SQRT(12)</f>
        <v>0.23118194000470849</v>
      </c>
    </row>
    <row r="38" spans="6:7" ht="12.75">
      <c r="F38" s="49" t="s">
        <v>19</v>
      </c>
      <c r="G38" s="69" t="s">
        <v>20</v>
      </c>
    </row>
  </sheetData>
  <mergeCells count="10">
    <mergeCell ref="B19:C19"/>
    <mergeCell ref="E19:J19"/>
    <mergeCell ref="E27:J27"/>
    <mergeCell ref="A1:K1"/>
    <mergeCell ref="A2:K2"/>
    <mergeCell ref="B3:C3"/>
    <mergeCell ref="D3:E3"/>
    <mergeCell ref="F3:G3"/>
    <mergeCell ref="H3:I3"/>
    <mergeCell ref="J3:K3"/>
  </mergeCells>
  <hyperlinks>
    <hyperlink ref="G38" r:id="rId1" display="http://www.bnains.org/"/>
  </hyperlinks>
  <printOptions/>
  <pageMargins left="0.75" right="0.75" top="1" bottom="1" header="0.4921259845" footer="0.4921259845"/>
  <pageSetup orientation="portrait" paperSize="9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Nain</dc:creator>
  <cp:keywords/>
  <dc:description/>
  <cp:lastModifiedBy>Nain</cp:lastModifiedBy>
  <dcterms:created xsi:type="dcterms:W3CDTF">2002-08-21T19:52:18Z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